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ShareCache\学生工作处\5资助工作-王乐萌\2助学金\26-27-1\通知及附件材料\"/>
    </mc:Choice>
  </mc:AlternateContent>
  <bookViews>
    <workbookView windowWidth="23040" windowHeight="10455" activeTab="1"/>
  </bookViews>
  <sheets>
    <sheet name="Sheet1" sheetId="1" r:id="rId1"/>
    <sheet name="公布用" sheetId="2" r:id="rId2"/>
  </sheets>
  <definedNames>
    <definedName name="_xlnm._FilterDatabase" localSheetId="0" hidden="1">Sheet1!$L$2:$N$2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<sst xmlns="http://schemas.openxmlformats.org/spreadsheetml/2006/main" count="41" uniqueCount="33">
  <si>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人数情况</t>
  </si>
  <si>
    <t>名额分配</t>
  </si>
  <si>
    <t>助学金（带小数点）</t>
  </si>
  <si>
    <t>助学金（四舍五入）</t>
  </si>
  <si>
    <t>助学金（调整后）</t>
  </si>
  <si>
    <t>系别</t>
  </si>
  <si>
    <t>2022级</t>
  </si>
  <si>
    <t>2023级</t>
  </si>
  <si>
    <t>2024级</t>
  </si>
  <si>
    <t>院系合计</t>
  </si>
  <si>
    <t>院系占比</t>
  </si>
  <si>
    <t>名额</t>
  </si>
  <si>
    <t>名额四舍五入</t>
  </si>
  <si>
    <t>一等</t>
  </si>
  <si>
    <t>二等</t>
  </si>
  <si>
    <t>三等</t>
  </si>
  <si>
    <t>学前系</t>
  </si>
  <si>
    <t>影视系</t>
  </si>
  <si>
    <t>新闻系</t>
  </si>
  <si>
    <t>信工系</t>
  </si>
  <si>
    <t>动画系</t>
  </si>
  <si>
    <t>艺术系</t>
  </si>
  <si>
    <t>年级合计</t>
  </si>
  <si>
    <t>2026-2027学年国家助学金名额分配表</t>
  </si>
  <si>
    <t>序号</t>
  </si>
  <si>
    <t>影视制作系</t>
  </si>
  <si>
    <t>新闻传播系</t>
  </si>
  <si>
    <t>信息工程系</t>
  </si>
  <si>
    <t>数媒动画系</t>
  </si>
  <si>
    <t>艺术设计系</t>
  </si>
  <si>
    <t>学前教育与戏剧系</t>
  </si>
  <si>
    <t>全院合计</t>
  </si>
  <si>
    <t xml:space="preserve">    各系国家助学金名额*3700元为本系国家助学金总金额。各系应当根据当学年困难认定等实际，按照比例调整本系一、二、三档助学金获评人数，但调整前后总金额必须保持一致，即三个档次、每档次获评人数*其所获档次的金额（一档2600元，二档3700元，三档4800元）相加之和等于本系获得国家助学金名额*3700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</si>
</sst>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11"/>
  <sheetViews>
    <sheetView topLeftCell="A2" workbookViewId="0">
      <selection activeCell="O4" sqref="O4:Q4"/>
    </sheetView>
  </sheetViews>
  <sheetFormatPr defaultColWidth="9" defaultRowHeight="13.5"/>
  <cols>
    <col min="6" max="7" width="12.6283185840708"/>
    <col min="8" max="8" width="12.8761061946903" customWidth="1"/>
    <col min="10" max="10" width="9.3716814159292"/>
  </cols>
  <sheetData>
    <row r="2" spans="1:17">
      <c r="A2" s="7"/>
      <c r="B2" s="7" t="s">
        <v>0</v>
      </c>
      <c r="C2" s="7"/>
      <c r="D2" s="7"/>
      <c r="E2" s="7"/>
      <c r="F2" s="7"/>
      <c r="G2" s="7" t="s">
        <v>1</v>
      </c>
      <c r="H2" s="7"/>
      <c r="I2" s="7" t="s">
        <v>2</v>
      </c>
      <c r="J2" s="7"/>
      <c r="K2" s="7"/>
      <c r="L2" s="7" t="s">
        <v>3</v>
      </c>
      <c r="M2" s="7"/>
      <c r="N2" s="7"/>
      <c r="O2" s="7" t="s">
        <v>4</v>
      </c>
      <c r="P2" s="7"/>
      <c r="Q2" s="7"/>
    </row>
    <row r="3" spans="1:17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t="s">
        <v>13</v>
      </c>
      <c r="M3" t="s">
        <v>14</v>
      </c>
      <c r="N3" t="s">
        <v>15</v>
      </c>
      <c r="O3" t="s">
        <v>13</v>
      </c>
      <c r="P3" t="s">
        <v>14</v>
      </c>
      <c r="Q3" t="s">
        <v>15</v>
      </c>
    </row>
    <row r="4" spans="1:17">
      <c r="A4" s="7" t="s">
        <v>16</v>
      </c>
      <c r="B4" s="7">
        <v>426</v>
      </c>
      <c r="C4" s="7">
        <v>513</v>
      </c>
      <c r="D4" s="7">
        <v>462</v>
      </c>
      <c r="E4" s="7">
        <f t="shared" ref="E4:E10" si="0">SUM(B4:D4)</f>
        <v>1401</v>
      </c>
      <c r="F4" s="7">
        <f>E4/$E$10</f>
        <v>0.132972665148064</v>
      </c>
      <c r="G4" s="7">
        <f t="shared" ref="G4:G9" si="1">F4*$G$10</f>
        <v>175.922835990888</v>
      </c>
      <c r="H4" s="7">
        <f>ROUND(G4,0)</f>
        <v>176</v>
      </c>
      <c r="I4" s="7">
        <f>H4*0.25</f>
        <v>44</v>
      </c>
      <c r="J4" s="7">
        <f>H4*0.5</f>
        <v>88</v>
      </c>
      <c r="K4" s="7">
        <f>H4*0.25</f>
        <v>44</v>
      </c>
      <c r="L4">
        <f t="shared" ref="L4:Q4" si="2">ROUND(I4,0)</f>
        <v>44</v>
      </c>
      <c r="M4">
        <f t="shared" si="2"/>
        <v>88</v>
      </c>
      <c r="N4">
        <f t="shared" si="2"/>
        <v>44</v>
      </c>
      <c r="O4">
        <v>44</v>
      </c>
      <c r="P4">
        <v>88</v>
      </c>
      <c r="Q4">
        <v>44</v>
      </c>
    </row>
    <row r="5" spans="1:17">
      <c r="A5" s="7" t="s">
        <v>17</v>
      </c>
      <c r="B5" s="7">
        <v>658</v>
      </c>
      <c r="C5" s="7">
        <v>674</v>
      </c>
      <c r="D5" s="7">
        <v>634</v>
      </c>
      <c r="E5" s="7">
        <f t="shared" si="0"/>
        <v>1966</v>
      </c>
      <c r="F5" s="7">
        <f t="shared" ref="F5:F10" si="3">E5/$E$10</f>
        <v>0.186598329536826</v>
      </c>
      <c r="G5" s="7">
        <f t="shared" si="1"/>
        <v>246.869589977221</v>
      </c>
      <c r="H5" s="7">
        <f t="shared" ref="H5:H10" si="4">ROUND(G5,0)</f>
        <v>247</v>
      </c>
      <c r="I5" s="7">
        <f>H5*0.25</f>
        <v>61.75</v>
      </c>
      <c r="J5" s="7">
        <f t="shared" ref="J5:J10" si="5">H5*0.5</f>
        <v>123.5</v>
      </c>
      <c r="K5" s="7">
        <f t="shared" ref="K5:K10" si="6">H5*0.25</f>
        <v>61.75</v>
      </c>
      <c r="L5">
        <f t="shared" ref="L5:L10" si="7">ROUND(I5,0)</f>
        <v>62</v>
      </c>
      <c r="M5">
        <f t="shared" ref="M5:M10" si="8">ROUND(J5,0)</f>
        <v>124</v>
      </c>
      <c r="N5">
        <f t="shared" ref="N5:N10" si="9">ROUND(K5,0)</f>
        <v>62</v>
      </c>
      <c r="O5">
        <v>62</v>
      </c>
      <c r="P5">
        <v>124</v>
      </c>
      <c r="Q5">
        <v>62</v>
      </c>
    </row>
    <row r="6" spans="1:17">
      <c r="A6" s="7" t="s">
        <v>18</v>
      </c>
      <c r="B6" s="7">
        <v>718</v>
      </c>
      <c r="C6" s="7">
        <v>668</v>
      </c>
      <c r="D6" s="7">
        <v>690</v>
      </c>
      <c r="E6" s="7">
        <f t="shared" si="0"/>
        <v>2076</v>
      </c>
      <c r="F6" s="7">
        <f t="shared" si="3"/>
        <v>0.197038724373576</v>
      </c>
      <c r="G6" s="7">
        <f t="shared" si="1"/>
        <v>260.682232346241</v>
      </c>
      <c r="H6" s="7">
        <f t="shared" si="4"/>
        <v>261</v>
      </c>
      <c r="I6" s="7">
        <f t="shared" ref="I5:I10" si="10">H6*0.25</f>
        <v>65.25</v>
      </c>
      <c r="J6" s="7">
        <f t="shared" si="5"/>
        <v>130.5</v>
      </c>
      <c r="K6" s="7">
        <f t="shared" si="6"/>
        <v>65.25</v>
      </c>
      <c r="L6">
        <f t="shared" si="7"/>
        <v>65</v>
      </c>
      <c r="M6">
        <f t="shared" si="8"/>
        <v>131</v>
      </c>
      <c r="N6">
        <f t="shared" si="9"/>
        <v>65</v>
      </c>
      <c r="O6">
        <v>65</v>
      </c>
      <c r="P6">
        <v>131</v>
      </c>
      <c r="Q6">
        <v>65</v>
      </c>
    </row>
    <row r="7" spans="1:17">
      <c r="A7" s="7" t="s">
        <v>19</v>
      </c>
      <c r="B7" s="7">
        <v>785</v>
      </c>
      <c r="C7" s="7">
        <v>722</v>
      </c>
      <c r="D7" s="7">
        <v>582</v>
      </c>
      <c r="E7" s="7">
        <f t="shared" si="0"/>
        <v>2089</v>
      </c>
      <c r="F7" s="7">
        <f t="shared" si="3"/>
        <v>0.19827258921792</v>
      </c>
      <c r="G7" s="7">
        <f t="shared" si="1"/>
        <v>262.314635535308</v>
      </c>
      <c r="H7" s="7">
        <f t="shared" si="4"/>
        <v>262</v>
      </c>
      <c r="I7" s="7">
        <f t="shared" si="10"/>
        <v>65.5</v>
      </c>
      <c r="J7" s="7">
        <f t="shared" si="5"/>
        <v>131</v>
      </c>
      <c r="K7" s="7">
        <f t="shared" si="6"/>
        <v>65.5</v>
      </c>
      <c r="L7">
        <f t="shared" si="7"/>
        <v>66</v>
      </c>
      <c r="M7">
        <f t="shared" si="8"/>
        <v>131</v>
      </c>
      <c r="N7">
        <f t="shared" si="9"/>
        <v>66</v>
      </c>
      <c r="O7">
        <v>65</v>
      </c>
      <c r="P7">
        <v>131</v>
      </c>
      <c r="Q7">
        <v>65</v>
      </c>
    </row>
    <row r="8" spans="1:17">
      <c r="A8" s="7" t="s">
        <v>20</v>
      </c>
      <c r="B8" s="7">
        <v>530</v>
      </c>
      <c r="C8" s="7">
        <v>530</v>
      </c>
      <c r="D8" s="7">
        <v>574</v>
      </c>
      <c r="E8" s="7">
        <f t="shared" si="0"/>
        <v>1634</v>
      </c>
      <c r="F8" s="7">
        <f t="shared" si="3"/>
        <v>0.155087319665907</v>
      </c>
      <c r="G8" s="7">
        <f t="shared" si="1"/>
        <v>205.180523917995</v>
      </c>
      <c r="H8" s="7">
        <f t="shared" si="4"/>
        <v>205</v>
      </c>
      <c r="I8" s="7">
        <f t="shared" si="10"/>
        <v>51.25</v>
      </c>
      <c r="J8" s="7">
        <f t="shared" si="5"/>
        <v>102.5</v>
      </c>
      <c r="K8" s="7">
        <f t="shared" si="6"/>
        <v>51.25</v>
      </c>
      <c r="L8">
        <f t="shared" si="7"/>
        <v>51</v>
      </c>
      <c r="M8">
        <f t="shared" si="8"/>
        <v>103</v>
      </c>
      <c r="N8">
        <f t="shared" si="9"/>
        <v>51</v>
      </c>
      <c r="O8">
        <v>51</v>
      </c>
      <c r="P8">
        <v>103</v>
      </c>
      <c r="Q8">
        <v>51</v>
      </c>
    </row>
    <row r="9" spans="1:17">
      <c r="A9" s="7" t="s">
        <v>21</v>
      </c>
      <c r="B9" s="7">
        <v>394</v>
      </c>
      <c r="C9" s="7">
        <v>471</v>
      </c>
      <c r="D9" s="7">
        <v>505</v>
      </c>
      <c r="E9" s="7">
        <f t="shared" si="0"/>
        <v>1370</v>
      </c>
      <c r="F9" s="7">
        <f t="shared" si="3"/>
        <v>0.130030372057707</v>
      </c>
      <c r="G9" s="7">
        <f t="shared" si="1"/>
        <v>172.030182232346</v>
      </c>
      <c r="H9" s="7">
        <f t="shared" si="4"/>
        <v>172</v>
      </c>
      <c r="I9" s="7">
        <f t="shared" si="10"/>
        <v>43</v>
      </c>
      <c r="J9" s="7">
        <f t="shared" si="5"/>
        <v>86</v>
      </c>
      <c r="K9" s="7">
        <f t="shared" si="6"/>
        <v>43</v>
      </c>
      <c r="L9">
        <f t="shared" si="7"/>
        <v>43</v>
      </c>
      <c r="M9">
        <f t="shared" si="8"/>
        <v>86</v>
      </c>
      <c r="N9">
        <f t="shared" si="9"/>
        <v>43</v>
      </c>
      <c r="O9">
        <v>43</v>
      </c>
      <c r="P9">
        <v>86</v>
      </c>
      <c r="Q9">
        <v>43</v>
      </c>
    </row>
    <row r="10" spans="1:17">
      <c r="A10" s="7" t="s">
        <v>22</v>
      </c>
      <c r="B10" s="7">
        <f>SUM(B4:B9)</f>
        <v>3511</v>
      </c>
      <c r="C10" s="7">
        <f>SUM(C4:C9)</f>
        <v>3578</v>
      </c>
      <c r="D10" s="7">
        <f>SUM(D4:D9)</f>
        <v>3447</v>
      </c>
      <c r="E10" s="7">
        <f t="shared" si="0"/>
        <v>10536</v>
      </c>
      <c r="F10" s="7">
        <f t="shared" si="3"/>
        <v>1</v>
      </c>
      <c r="G10" s="7">
        <v>1323</v>
      </c>
      <c r="H10" s="7">
        <f t="shared" si="4"/>
        <v>1323</v>
      </c>
      <c r="I10" s="7">
        <f t="shared" si="10"/>
        <v>330.75</v>
      </c>
      <c r="J10" s="7">
        <f t="shared" si="5"/>
        <v>661.5</v>
      </c>
      <c r="K10" s="7">
        <f t="shared" si="6"/>
        <v>330.75</v>
      </c>
      <c r="L10">
        <f t="shared" ref="L10:Q10" si="11">SUM(L4:L9)</f>
        <v>331</v>
      </c>
      <c r="M10">
        <f t="shared" si="11"/>
        <v>663</v>
      </c>
      <c r="N10">
        <f t="shared" si="11"/>
        <v>331</v>
      </c>
      <c r="O10">
        <f t="shared" si="11"/>
        <v>330</v>
      </c>
      <c r="P10">
        <f t="shared" si="11"/>
        <v>663</v>
      </c>
      <c r="Q10">
        <f t="shared" si="11"/>
        <v>330</v>
      </c>
    </row>
    <row r="11" spans="1:17">
      <c r="I11">
        <f>I10*0.22</f>
        <v>72.765</v>
      </c>
      <c r="J11">
        <f>J10*0.165</f>
        <v>109.1475</v>
      </c>
      <c r="K11">
        <f>K10*0.11</f>
        <v>36.3825</v>
      </c>
      <c r="O11">
        <f>O10*0.22</f>
        <v>72.6</v>
      </c>
      <c r="P11">
        <f>P10*0.165</f>
        <v>109.395</v>
      </c>
      <c r="Q11">
        <f>Q10*0.11</f>
        <v>36.3</v>
      </c>
    </row>
  </sheetData>
  <mergeCells count="5">
    <mergeCell ref="B2:F2"/>
    <mergeCell ref="G2:H2"/>
    <mergeCell ref="I2:K2"/>
    <mergeCell ref="L2:N2"/>
    <mergeCell ref="O2:Q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zoomScale="145" zoomScaleNormal="145" workbookViewId="0">
      <selection activeCell="F8" sqref="F8"/>
    </sheetView>
  </sheetViews>
  <sheetFormatPr defaultColWidth="9" defaultRowHeight="13.5" outlineLevelCol="2"/>
  <cols>
    <col min="1" max="1" width="5.91150442477876" customWidth="1"/>
    <col min="2" max="2" width="23.6371681415929" customWidth="1"/>
    <col min="3" max="3" width="21.8849557522124" customWidth="1"/>
  </cols>
  <sheetData>
    <row r="1" ht="33" customHeight="1" spans="1:3">
      <c r="A1" s="1" t="s">
        <v>23</v>
      </c>
      <c r="B1" s="2"/>
      <c r="C1" s="2"/>
    </row>
    <row r="2" ht="15.75" spans="1:3">
      <c r="A2" s="3" t="s">
        <v>24</v>
      </c>
      <c r="B2" s="3" t="s">
        <v>5</v>
      </c>
      <c r="C2" s="4" t="s">
        <v>11</v>
      </c>
    </row>
    <row r="3" ht="15.75" spans="1:3">
      <c r="A3" s="5">
        <v>1</v>
      </c>
      <c r="B3" s="5" t="s">
        <v>25</v>
      </c>
      <c r="C3" s="5">
        <v>234</v>
      </c>
    </row>
    <row r="4" ht="15.75" spans="1:3">
      <c r="A4" s="5">
        <v>2</v>
      </c>
      <c r="B4" s="5" t="s">
        <v>26</v>
      </c>
      <c r="C4" s="5">
        <v>225</v>
      </c>
    </row>
    <row r="5" ht="15.75" spans="1:3">
      <c r="A5" s="5">
        <v>3</v>
      </c>
      <c r="B5" s="5" t="s">
        <v>27</v>
      </c>
      <c r="C5" s="5">
        <v>176</v>
      </c>
    </row>
    <row r="6" ht="15.75" spans="1:3">
      <c r="A6" s="5">
        <v>4</v>
      </c>
      <c r="B6" s="5" t="s">
        <v>28</v>
      </c>
      <c r="C6" s="5">
        <v>195</v>
      </c>
    </row>
    <row r="7" ht="15.75" spans="1:3">
      <c r="A7" s="5">
        <v>5</v>
      </c>
      <c r="B7" s="5" t="s">
        <v>29</v>
      </c>
      <c r="C7" s="5">
        <v>196</v>
      </c>
    </row>
    <row r="8" ht="15.75" spans="1:3">
      <c r="A8" s="5">
        <v>6</v>
      </c>
      <c r="B8" s="5" t="s">
        <v>30</v>
      </c>
      <c r="C8" s="5">
        <v>157</v>
      </c>
    </row>
    <row r="9" ht="15.75" spans="1:3">
      <c r="A9" s="5" t="s">
        <v>31</v>
      </c>
      <c r="B9" s="5"/>
      <c r="C9" s="5">
        <f>SUM(C3:C8)</f>
        <v>1183</v>
      </c>
    </row>
    <row r="10" ht="81" customHeight="1" spans="1:3">
      <c r="A10" s="6" t="s">
        <v>32</v>
      </c>
      <c r="B10" s="6"/>
      <c r="C10" s="6"/>
    </row>
  </sheetData>
  <mergeCells count="3">
    <mergeCell ref="A1:C1"/>
    <mergeCell ref="A9:B9"/>
    <mergeCell ref="A10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公布用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汐鸥</cp:lastModifiedBy>
  <dcterms:created xsi:type="dcterms:W3CDTF">2024-09-02T07:12:00Z</dcterms:created>
  <dcterms:modified xsi:type="dcterms:W3CDTF">2026-09-26T13:39:17Z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FFA76CC31FAF454D956EDAECBA218570_11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